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20535" windowHeight="9525" activeTab="0"/>
  </bookViews>
  <sheets>
    <sheet name="arkusz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<sst xmlns="http://schemas.openxmlformats.org/spreadsheetml/2006/main" count="4" uniqueCount="4">
  <si>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Prefiks</t>
  </si>
  <si>
    <t>Indeks</t>
  </si>
  <si>
    <t>Cena zbytu netto PLN</t>
  </si>
  <si>
    <t>Nazwa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</si>
</sst>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6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4"/>
  <sheetViews>
    <sheetView tabSelected="1" workbookViewId="0" topLeftCell="A1">
      <selection activeCell="C6" sqref="C6"/>
    </sheetView>
  </sheetViews>
  <sheetFormatPr defaultColWidth="9.140625" defaultRowHeight="12.75"/>
  <cols>
    <col min="1" max="1" width="11.28125" style="0" customWidth="1"/>
    <col min="2" max="2" width="24.57421875" style="2" customWidth="1"/>
    <col min="3" max="3" width="52.421875" style="0" bestFit="1" customWidth="1"/>
    <col min="4" max="4" width="19.57421875" style="1" bestFit="1" customWidth="1"/>
  </cols>
  <sheetData>
    <row r="1" spans="1:4" ht="29.25" customHeight="1">
      <c r="A1" s="3" t="s">
        <v>0</v>
      </c>
      <c r="B1" s="3" t="s">
        <v>1</v>
      </c>
      <c r="C1" s="3" t="s">
        <v>3</v>
      </c>
      <c r="D1" s="4" t="s">
        <v>2</v>
      </c>
    </row>
    <row r="2" spans="1:4" ht="12.75">
      <c r="A2" s="5" t="str">
        <f aca="true" t="shared" si="0" ref="A2:A33">"ALF"</f>
        <v>ALF</v>
      </c>
      <c r="B2" s="6" t="str">
        <f>"AF0005-00"</f>
        <v>AF0005-00</v>
      </c>
      <c r="C2" s="5" t="str">
        <f>"FILTR POWIETRZA CITROEN FIAT PEUGEOT"</f>
        <v>FILTR POWIETRZA CITROEN FIAT PEUGEOT</v>
      </c>
      <c r="D2" s="7">
        <v>25.92</v>
      </c>
    </row>
    <row r="3" spans="1:4" ht="12.75">
      <c r="A3" s="5" t="str">
        <f t="shared" si="0"/>
        <v>ALF</v>
      </c>
      <c r="B3" s="6" t="str">
        <f>"AF101-00"</f>
        <v>AF101-00</v>
      </c>
      <c r="C3" s="5" t="str">
        <f>"FILTR POWIETRZA POLONEZ 1.6"</f>
        <v>FILTR POWIETRZA POLONEZ 1.6</v>
      </c>
      <c r="D3" s="7">
        <v>5.4</v>
      </c>
    </row>
    <row r="4" spans="1:4" ht="12.75">
      <c r="A4" s="5" t="str">
        <f t="shared" si="0"/>
        <v>ALF</v>
      </c>
      <c r="B4" s="6" t="str">
        <f>"AF102-00"</f>
        <v>AF102-00</v>
      </c>
      <c r="C4" s="5" t="str">
        <f>"FILTR POWIETRZA DB W123 200"</f>
        <v>FILTR POWIETRZA DB W123 200</v>
      </c>
      <c r="D4" s="7">
        <v>21.96</v>
      </c>
    </row>
    <row r="5" spans="1:4" ht="12.75">
      <c r="A5" s="5" t="str">
        <f t="shared" si="0"/>
        <v>ALF</v>
      </c>
      <c r="B5" s="6" t="str">
        <f>"AF103-00"</f>
        <v>AF103-00</v>
      </c>
      <c r="C5" s="5" t="str">
        <f>"FILTR POWIETRZA VOLVO 340-360"</f>
        <v>FILTR POWIETRZA VOLVO 340-360</v>
      </c>
      <c r="D5" s="7">
        <v>7.2</v>
      </c>
    </row>
    <row r="6" spans="1:4" ht="12.75">
      <c r="A6" s="5" t="str">
        <f t="shared" si="0"/>
        <v>ALF</v>
      </c>
      <c r="B6" s="6" t="str">
        <f>"AF104-00"</f>
        <v>AF104-00</v>
      </c>
      <c r="C6" s="5" t="str">
        <f>"FILTR POWIETRZA WÓZKI WIDŁOWE"</f>
        <v>FILTR POWIETRZA WÓZKI WIDŁOWE</v>
      </c>
      <c r="D6" s="7">
        <v>10.44</v>
      </c>
    </row>
    <row r="7" spans="1:4" ht="12.75">
      <c r="A7" s="5" t="str">
        <f t="shared" si="0"/>
        <v>ALF</v>
      </c>
      <c r="B7" s="6" t="str">
        <f>"AF106-00"</f>
        <v>AF106-00</v>
      </c>
      <c r="C7" s="5" t="str">
        <f>"FILTR POWIETRZA VW 1.0-1.8"</f>
        <v>FILTR POWIETRZA VW 1.0-1.8</v>
      </c>
      <c r="D7" s="7">
        <v>12.6</v>
      </c>
    </row>
    <row r="8" spans="1:4" ht="12.75">
      <c r="A8" s="5" t="str">
        <f t="shared" si="0"/>
        <v>ALF</v>
      </c>
      <c r="B8" s="6" t="str">
        <f>"AF107-00"</f>
        <v>AF107-00</v>
      </c>
      <c r="C8" s="5" t="str">
        <f>"FILTR POWIETRZA DB W201"</f>
        <v>FILTR POWIETRZA DB W201</v>
      </c>
      <c r="D8" s="7">
        <v>34.56</v>
      </c>
    </row>
    <row r="9" spans="1:4" ht="12.75">
      <c r="A9" s="5" t="str">
        <f t="shared" si="0"/>
        <v>ALF</v>
      </c>
      <c r="B9" s="6" t="str">
        <f>"AF108-00"</f>
        <v>AF108-00</v>
      </c>
      <c r="C9" s="5" t="str">
        <f>"FILTR POWIETRZA OPEL ASCONA 1.3,CORSA 1.0/1.2 -85"</f>
        <v>FILTR POWIETRZA OPEL ASCONA 1.3,CORSA 1.0/1.2 -85</v>
      </c>
      <c r="D9" s="7">
        <v>10.36</v>
      </c>
    </row>
    <row r="10" spans="1:4" ht="12.75">
      <c r="A10" s="5" t="str">
        <f t="shared" si="0"/>
        <v>ALF</v>
      </c>
      <c r="B10" s="6" t="str">
        <f>"AF109-00"</f>
        <v>AF109-00</v>
      </c>
      <c r="C10" s="5" t="str">
        <f>"FILTR POWIETRZA RENAULT 19,21 1.7"</f>
        <v>FILTR POWIETRZA RENAULT 19,21 1.7</v>
      </c>
      <c r="D10" s="7">
        <v>20.8</v>
      </c>
    </row>
    <row r="11" spans="1:4" ht="12.75">
      <c r="A11" s="5" t="str">
        <f t="shared" si="0"/>
        <v>ALF</v>
      </c>
      <c r="B11" s="6" t="str">
        <f>"AF110-00"</f>
        <v>AF110-00</v>
      </c>
      <c r="C11" s="5" t="str">
        <f>"FILTR POWIETRZA OPEL ASCONA,CORSA,KADETT"</f>
        <v>FILTR POWIETRZA OPEL ASCONA,CORSA,KADETT</v>
      </c>
      <c r="D11" s="7">
        <v>12.6</v>
      </c>
    </row>
    <row r="12" spans="1:4" ht="12.75">
      <c r="A12" s="5" t="str">
        <f t="shared" si="0"/>
        <v>ALF</v>
      </c>
      <c r="B12" s="6" t="str">
        <f>"AF111-00"</f>
        <v>AF111-00</v>
      </c>
      <c r="C12" s="5" t="str">
        <f>"FILTR POWIETRZA FIAT PUNTO 1.2 8V 98-"</f>
        <v>FILTR POWIETRZA FIAT PUNTO 1.2 8V 98-</v>
      </c>
      <c r="D12" s="7">
        <v>21.96</v>
      </c>
    </row>
    <row r="13" spans="1:4" ht="12.75">
      <c r="A13" s="5" t="str">
        <f t="shared" si="0"/>
        <v>ALF</v>
      </c>
      <c r="B13" s="6" t="str">
        <f>"AF113-00"</f>
        <v>AF113-00</v>
      </c>
      <c r="C13" s="5" t="str">
        <f>"FILTR POWIETRZA FORD SIERRA,SCORPIO 2.0"</f>
        <v>FILTR POWIETRZA FORD SIERRA,SCORPIO 2.0</v>
      </c>
      <c r="D13" s="7">
        <v>16.2</v>
      </c>
    </row>
    <row r="14" spans="1:4" ht="12.75">
      <c r="A14" s="5" t="str">
        <f t="shared" si="0"/>
        <v>ALF</v>
      </c>
      <c r="B14" s="6" t="str">
        <f>"AF114-00"</f>
        <v>AF114-00</v>
      </c>
      <c r="C14" s="5" t="str">
        <f>"FILTR POWIETRZA FORD ESCORT,FIESTA,ORION 1.4"</f>
        <v>FILTR POWIETRZA FORD ESCORT,FIESTA,ORION 1.4</v>
      </c>
      <c r="D14" s="7">
        <v>18</v>
      </c>
    </row>
    <row r="15" spans="1:4" ht="12.75">
      <c r="A15" s="5" t="str">
        <f t="shared" si="0"/>
        <v>ALF</v>
      </c>
      <c r="B15" s="6" t="str">
        <f>"AF122-00"</f>
        <v>AF122-00</v>
      </c>
      <c r="C15" s="5" t="str">
        <f>"FILTR POWIETRZA FIAT PUNTO 1.8 16V/1.9D/JTD 99-"</f>
        <v>FILTR POWIETRZA FIAT PUNTO 1.8 16V/1.9D/JTD 99-</v>
      </c>
      <c r="D15" s="7">
        <v>24.48</v>
      </c>
    </row>
    <row r="16" spans="1:4" ht="12.75">
      <c r="A16" s="5" t="str">
        <f t="shared" si="0"/>
        <v>ALF</v>
      </c>
      <c r="B16" s="6" t="str">
        <f>"AF123-00"</f>
        <v>AF123-00</v>
      </c>
      <c r="C16" s="5" t="str">
        <f>"FILTR POWIETRZA VW POLO1.9D 94-,LUPO 1.0D 98-"</f>
        <v>FILTR POWIETRZA VW POLO1.9D 94-,LUPO 1.0D 98-</v>
      </c>
      <c r="D16" s="7">
        <v>22.32</v>
      </c>
    </row>
    <row r="17" spans="1:4" ht="12.75">
      <c r="A17" s="5" t="str">
        <f t="shared" si="0"/>
        <v>ALF</v>
      </c>
      <c r="B17" s="6" t="str">
        <f>"AF126-00"</f>
        <v>AF126-00</v>
      </c>
      <c r="C17" s="5" t="str">
        <f>"FILTR POWIETRZA FIAT DUCATO 2.5TDI 94-"</f>
        <v>FILTR POWIETRZA FIAT DUCATO 2.5TDI 94-</v>
      </c>
      <c r="D17" s="7">
        <v>32.04</v>
      </c>
    </row>
    <row r="18" spans="1:4" ht="12.75">
      <c r="A18" s="5" t="str">
        <f t="shared" si="0"/>
        <v>ALF</v>
      </c>
      <c r="B18" s="6" t="str">
        <f>"AF127-00"</f>
        <v>AF127-00</v>
      </c>
      <c r="C18" s="5" t="str">
        <f>"FILTR POWIETRZA TARPAN HONKER 4012"</f>
        <v>FILTR POWIETRZA TARPAN HONKER 4012</v>
      </c>
      <c r="D18" s="7">
        <v>62.12</v>
      </c>
    </row>
    <row r="19" spans="1:4" ht="12.75">
      <c r="A19" s="5" t="str">
        <f t="shared" si="0"/>
        <v>ALF</v>
      </c>
      <c r="B19" s="6" t="str">
        <f>"AF128-00"</f>
        <v>AF128-00</v>
      </c>
      <c r="C19" s="5" t="str">
        <f>"FILTR POWIETRZA FIAT DOBLO 1.6 16V/1.9D/JTD 01-"</f>
        <v>FILTR POWIETRZA FIAT DOBLO 1.6 16V/1.9D/JTD 01-</v>
      </c>
      <c r="D19" s="7">
        <v>25.92</v>
      </c>
    </row>
    <row r="20" spans="1:4" ht="12.75">
      <c r="A20" s="5" t="str">
        <f t="shared" si="0"/>
        <v>ALF</v>
      </c>
      <c r="B20" s="6" t="str">
        <f>"AF129-00"</f>
        <v>AF129-00</v>
      </c>
      <c r="C20" s="5" t="str">
        <f>"FILTR POWIETRZA DAF IVECO"</f>
        <v>FILTR POWIETRZA DAF IVECO</v>
      </c>
      <c r="D20" s="7">
        <v>51.12</v>
      </c>
    </row>
    <row r="21" spans="1:4" ht="12.75">
      <c r="A21" s="5" t="str">
        <f t="shared" si="0"/>
        <v>ALF</v>
      </c>
      <c r="B21" s="6" t="str">
        <f>"AF130-00"</f>
        <v>AF130-00</v>
      </c>
      <c r="C21" s="5" t="str">
        <f>"FILTR POWIETRZA DB IVECO MAN"</f>
        <v>FILTR POWIETRZA DB IVECO MAN</v>
      </c>
      <c r="D21" s="7">
        <v>75.24</v>
      </c>
    </row>
    <row r="22" spans="1:4" ht="12.75">
      <c r="A22" s="5" t="str">
        <f t="shared" si="0"/>
        <v>ALF</v>
      </c>
      <c r="B22" s="6" t="str">
        <f>"AF130B-00"</f>
        <v>AF130B-00</v>
      </c>
      <c r="C22" s="5" t="str">
        <f>"FILTR POWIETRZA IVECO WKŁAD DO AF130-00"</f>
        <v>FILTR POWIETRZA IVECO WKŁAD DO AF130-00</v>
      </c>
      <c r="D22" s="7">
        <v>57.6</v>
      </c>
    </row>
    <row r="23" spans="1:4" ht="12.75">
      <c r="A23" s="5" t="str">
        <f t="shared" si="0"/>
        <v>ALF</v>
      </c>
      <c r="B23" s="6" t="str">
        <f>"AF137-00"</f>
        <v>AF137-00</v>
      </c>
      <c r="C23" s="5" t="str">
        <f>"FILTR POWIETRZA DB"</f>
        <v>FILTR POWIETRZA DB</v>
      </c>
      <c r="D23" s="7">
        <v>90.36</v>
      </c>
    </row>
    <row r="24" spans="1:4" ht="12.75">
      <c r="A24" s="5" t="str">
        <f t="shared" si="0"/>
        <v>ALF</v>
      </c>
      <c r="B24" s="6" t="str">
        <f>"AF141-00"</f>
        <v>AF141-00</v>
      </c>
      <c r="C24" s="5" t="str">
        <f>"FILTR POWIETRZA VW T4 1.9D/2.5"</f>
        <v>FILTR POWIETRZA VW T4 1.9D/2.5</v>
      </c>
      <c r="D24" s="7">
        <v>28.8</v>
      </c>
    </row>
    <row r="25" spans="1:4" ht="12.75">
      <c r="A25" s="5" t="str">
        <f t="shared" si="0"/>
        <v>ALF</v>
      </c>
      <c r="B25" s="6" t="str">
        <f>"AF151-00"</f>
        <v>AF151-00</v>
      </c>
      <c r="C25" s="5" t="str">
        <f>"FILTR POWIETRZA  KAMAZ"</f>
        <v>FILTR POWIETRZA  KAMAZ</v>
      </c>
      <c r="D25" s="7">
        <v>47.16</v>
      </c>
    </row>
    <row r="26" spans="1:4" ht="12.75">
      <c r="A26" s="5" t="str">
        <f t="shared" si="0"/>
        <v>ALF</v>
      </c>
      <c r="B26" s="6" t="str">
        <f>"AF1601-00"</f>
        <v>AF1601-00</v>
      </c>
      <c r="C26" s="5" t="str">
        <f>"FILTR POWIETRZA AUDI 100 VW POLO -90"</f>
        <v>FILTR POWIETRZA AUDI 100 VW POLO -90</v>
      </c>
      <c r="D26" s="7">
        <v>14.04</v>
      </c>
    </row>
    <row r="27" spans="1:4" ht="12.75">
      <c r="A27" s="5" t="str">
        <f t="shared" si="0"/>
        <v>ALF</v>
      </c>
      <c r="B27" s="6" t="str">
        <f>"AF1602-00"</f>
        <v>AF1602-00</v>
      </c>
      <c r="C27" s="5" t="str">
        <f>"FILTR POWIETRZA FIAT TIPO 1.4,1.6 89-"</f>
        <v>FILTR POWIETRZA FIAT TIPO 1.4,1.6 89-</v>
      </c>
      <c r="D27" s="7">
        <v>11.88</v>
      </c>
    </row>
    <row r="28" spans="1:4" ht="12.75">
      <c r="A28" s="5" t="str">
        <f t="shared" si="0"/>
        <v>ALF</v>
      </c>
      <c r="B28" s="6" t="str">
        <f>"AF1603-00"</f>
        <v>AF1603-00</v>
      </c>
      <c r="C28" s="5" t="str">
        <f>"FILTR POWIETRZA DB W124 E28 93-"</f>
        <v>FILTR POWIETRZA DB W124 E28 93-</v>
      </c>
      <c r="D28" s="7">
        <v>20.52</v>
      </c>
    </row>
    <row r="29" spans="1:4" ht="12.75">
      <c r="A29" s="5" t="str">
        <f t="shared" si="0"/>
        <v>ALF</v>
      </c>
      <c r="B29" s="6" t="str">
        <f>"AF1604-00"</f>
        <v>AF1604-00</v>
      </c>
      <c r="C29" s="5" t="str">
        <f>"FILTR POWIETRZA AUDI 80 VW PASSAT 1.6T"</f>
        <v>FILTR POWIETRZA AUDI 80 VW PASSAT 1.6T</v>
      </c>
      <c r="D29" s="7">
        <v>13.96</v>
      </c>
    </row>
    <row r="30" spans="1:4" ht="12.75">
      <c r="A30" s="5" t="str">
        <f t="shared" si="0"/>
        <v>ALF</v>
      </c>
      <c r="B30" s="6" t="str">
        <f>"AF1605-00"</f>
        <v>AF1605-00</v>
      </c>
      <c r="C30" s="5" t="str">
        <f>"FILTR POWIETRZA  VW T4 2.5TDI 96-"</f>
        <v>FILTR POWIETRZA  VW T4 2.5TDI 96-</v>
      </c>
      <c r="D30" s="7">
        <v>25.96</v>
      </c>
    </row>
    <row r="31" spans="1:4" ht="12.75">
      <c r="A31" s="5" t="str">
        <f t="shared" si="0"/>
        <v>ALF</v>
      </c>
      <c r="B31" s="6" t="str">
        <f>"AF1606-00"</f>
        <v>AF1606-00</v>
      </c>
      <c r="C31" s="5" t="str">
        <f>"FILTR POWIETRZA  VW"</f>
        <v>FILTR POWIETRZA  VW</v>
      </c>
      <c r="D31" s="7">
        <v>8.64</v>
      </c>
    </row>
    <row r="32" spans="1:4" ht="12.75">
      <c r="A32" s="5" t="str">
        <f t="shared" si="0"/>
        <v>ALF</v>
      </c>
      <c r="B32" s="6" t="str">
        <f>"AF1607-00"</f>
        <v>AF1607-00</v>
      </c>
      <c r="C32" s="5" t="str">
        <f>"FILTR POWIETRZA FORD GRANADA,SIERRA 2.0-2.9 -91"</f>
        <v>FILTR POWIETRZA FORD GRANADA,SIERRA 2.0-2.9 -91</v>
      </c>
      <c r="D32" s="7">
        <v>17.64</v>
      </c>
    </row>
    <row r="33" spans="1:4" ht="12.75">
      <c r="A33" s="5" t="str">
        <f t="shared" si="0"/>
        <v>ALF</v>
      </c>
      <c r="B33" s="6" t="str">
        <f>"AF1608-00"</f>
        <v>AF1608-00</v>
      </c>
      <c r="C33" s="5" t="str">
        <f>"FILTR POWIETRZA AUDI A4/A6 1.8I/1.9TDI/2.4I"</f>
        <v>FILTR POWIETRZA AUDI A4/A6 1.8I/1.9TDI/2.4I</v>
      </c>
      <c r="D33" s="7">
        <v>18</v>
      </c>
    </row>
    <row r="34" spans="1:4" ht="12.75">
      <c r="A34" s="5" t="str">
        <f aca="true" t="shared" si="1" ref="A34:A65">"ALF"</f>
        <v>ALF</v>
      </c>
      <c r="B34" s="6" t="str">
        <f>"AF1609-00"</f>
        <v>AF1609-00</v>
      </c>
      <c r="C34" s="5" t="str">
        <f>"FILTR POWIETRZA  DB SPRINTER 208D-412D"</f>
        <v>FILTR POWIETRZA  DB SPRINTER 208D-412D</v>
      </c>
      <c r="D34" s="7">
        <v>36.36</v>
      </c>
    </row>
    <row r="35" spans="1:4" ht="12.75">
      <c r="A35" s="5" t="str">
        <f t="shared" si="1"/>
        <v>ALF</v>
      </c>
      <c r="B35" s="6" t="str">
        <f>"AF1610-00"</f>
        <v>AF1610-00</v>
      </c>
      <c r="C35" s="5" t="str">
        <f>"FILTR POWIETRZA OPEL ASTRAG 1.4 -2.016"</f>
        <v>FILTR POWIETRZA OPEL ASTRAG 1.4 -2.016</v>
      </c>
      <c r="D35" s="7">
        <v>16.2</v>
      </c>
    </row>
    <row r="36" spans="1:4" ht="12.75">
      <c r="A36" s="5" t="str">
        <f t="shared" si="1"/>
        <v>ALF</v>
      </c>
      <c r="B36" s="6" t="str">
        <f>"AF1611-00"</f>
        <v>AF1611-00</v>
      </c>
      <c r="C36" s="5" t="str">
        <f>"FILTR POWIETRZA PEUGEOT 605 CI XM 2.0-3.0 6V"</f>
        <v>FILTR POWIETRZA PEUGEOT 605 CI XM 2.0-3.0 6V</v>
      </c>
      <c r="D36" s="7">
        <v>21.44</v>
      </c>
    </row>
    <row r="37" spans="1:4" ht="12.75">
      <c r="A37" s="5" t="str">
        <f t="shared" si="1"/>
        <v>ALF</v>
      </c>
      <c r="B37" s="6" t="str">
        <f>"AF1612-00"</f>
        <v>AF1612-00</v>
      </c>
      <c r="C37" s="5" t="str">
        <f>"FILTR POWIETRZA  AUDI A3 SKODA"</f>
        <v>FILTR POWIETRZA  AUDI A3 SKODA</v>
      </c>
      <c r="D37" s="7">
        <v>18.72</v>
      </c>
    </row>
    <row r="38" spans="1:4" ht="12.75">
      <c r="A38" s="5" t="str">
        <f t="shared" si="1"/>
        <v>ALF</v>
      </c>
      <c r="B38" s="6" t="str">
        <f>"AF1613-00"</f>
        <v>AF1613-00</v>
      </c>
      <c r="C38" s="5" t="str">
        <f>"FILTR POWIETRZA VW POLO 1.2 12V 01-"</f>
        <v>FILTR POWIETRZA VW POLO 1.2 12V 01-</v>
      </c>
      <c r="D38" s="7">
        <v>19.08</v>
      </c>
    </row>
    <row r="39" spans="1:4" ht="12.75">
      <c r="A39" s="5" t="str">
        <f t="shared" si="1"/>
        <v>ALF</v>
      </c>
      <c r="B39" s="6" t="str">
        <f>"AF1614-00"</f>
        <v>AF1614-00</v>
      </c>
      <c r="C39" s="5" t="str">
        <f>"FILTR POWIETRZA OPEL OMEGA B"</f>
        <v>FILTR POWIETRZA OPEL OMEGA B</v>
      </c>
      <c r="D39" s="7">
        <v>21.6</v>
      </c>
    </row>
    <row r="40" spans="1:4" ht="12.75">
      <c r="A40" s="5" t="str">
        <f t="shared" si="1"/>
        <v>ALF</v>
      </c>
      <c r="B40" s="6" t="str">
        <f>"AF1615-00"</f>
        <v>AF1615-00</v>
      </c>
      <c r="C40" s="5" t="str">
        <f>"FILTR POWIETRZA OPEL OMEGA B"</f>
        <v>FILTR POWIETRZA OPEL OMEGA B</v>
      </c>
      <c r="D40" s="7">
        <v>21.6</v>
      </c>
    </row>
    <row r="41" spans="1:4" ht="12.75">
      <c r="A41" s="5" t="str">
        <f t="shared" si="1"/>
        <v>ALF</v>
      </c>
      <c r="B41" s="6" t="str">
        <f>"AF1616-00"</f>
        <v>AF1616-00</v>
      </c>
      <c r="C41" s="5" t="str">
        <f>"FILTR POWIETRZA FORD FOCUS 1.4-1.8 16V 98-"</f>
        <v>FILTR POWIETRZA FORD FOCUS 1.4-1.8 16V 98-</v>
      </c>
      <c r="D41" s="7">
        <v>13.52</v>
      </c>
    </row>
    <row r="42" spans="1:4" ht="12.75">
      <c r="A42" s="5" t="str">
        <f t="shared" si="1"/>
        <v>ALF</v>
      </c>
      <c r="B42" s="6" t="str">
        <f>"AF1617-00"</f>
        <v>AF1617-00</v>
      </c>
      <c r="C42" s="5" t="str">
        <f>"FILTR POWIETRZA DAEWOO MATIZ"</f>
        <v>FILTR POWIETRZA DAEWOO MATIZ</v>
      </c>
      <c r="D42" s="7">
        <v>14</v>
      </c>
    </row>
    <row r="43" spans="1:4" ht="12.75">
      <c r="A43" s="5" t="str">
        <f t="shared" si="1"/>
        <v>ALF</v>
      </c>
      <c r="B43" s="6" t="str">
        <f>"AF1618-00"</f>
        <v>AF1618-00</v>
      </c>
      <c r="C43" s="5" t="str">
        <f>"FILTR POWIETRZA  DAEWOO LANOS"</f>
        <v>FILTR POWIETRZA  DAEWOO LANOS</v>
      </c>
      <c r="D43" s="7">
        <v>12.6</v>
      </c>
    </row>
    <row r="44" spans="1:4" ht="12.75">
      <c r="A44" s="5" t="str">
        <f t="shared" si="1"/>
        <v>ALF</v>
      </c>
      <c r="B44" s="6" t="str">
        <f>"AF1619-00"</f>
        <v>AF1619-00</v>
      </c>
      <c r="C44" s="5" t="str">
        <f>"FILTR POWIETRZA OPEL KADETT 1.8 90- DAEWOO"</f>
        <v>FILTR POWIETRZA OPEL KADETT 1.8 90- DAEWOO</v>
      </c>
      <c r="D44" s="7">
        <v>12.6</v>
      </c>
    </row>
    <row r="45" spans="1:4" ht="12.75">
      <c r="A45" s="5" t="str">
        <f t="shared" si="1"/>
        <v>ALF</v>
      </c>
      <c r="B45" s="6" t="str">
        <f>"AF1620-00"</f>
        <v>AF1620-00</v>
      </c>
      <c r="C45" s="5" t="str">
        <f>"FILTR POWIETRZA DAEWOO NUBIRA"</f>
        <v>FILTR POWIETRZA DAEWOO NUBIRA</v>
      </c>
      <c r="D45" s="7">
        <v>14.4</v>
      </c>
    </row>
    <row r="46" spans="1:4" ht="12.75">
      <c r="A46" s="5" t="str">
        <f t="shared" si="1"/>
        <v>ALF</v>
      </c>
      <c r="B46" s="6" t="str">
        <f>"AF1621-00"</f>
        <v>AF1621-00</v>
      </c>
      <c r="C46" s="5" t="str">
        <f>"FILTR POWIETRZA RENAULT CLIO,MEGANE 1.4 16V"</f>
        <v>FILTR POWIETRZA RENAULT CLIO,MEGANE 1.4 16V</v>
      </c>
      <c r="D46" s="7">
        <v>21.6</v>
      </c>
    </row>
    <row r="47" spans="1:4" ht="12.75">
      <c r="A47" s="5" t="str">
        <f t="shared" si="1"/>
        <v>ALF</v>
      </c>
      <c r="B47" s="6" t="str">
        <f>"AF1622-00"</f>
        <v>AF1622-00</v>
      </c>
      <c r="C47" s="5" t="str">
        <f>"FILTR POWIETRZA HYUNDAI GETZ 11/02-"</f>
        <v>FILTR POWIETRZA HYUNDAI GETZ 11/02-</v>
      </c>
      <c r="D47" s="7">
        <v>18</v>
      </c>
    </row>
    <row r="48" spans="1:4" ht="12.75">
      <c r="A48" s="5" t="str">
        <f t="shared" si="1"/>
        <v>ALF</v>
      </c>
      <c r="B48" s="6" t="str">
        <f>"AF1623-00"</f>
        <v>AF1623-00</v>
      </c>
      <c r="C48" s="5" t="str">
        <f>"FILTR POWIETRZA FORD MAZDA 626 2.0"</f>
        <v>FILTR POWIETRZA FORD MAZDA 626 2.0</v>
      </c>
      <c r="D48" s="7">
        <v>16.2</v>
      </c>
    </row>
    <row r="49" spans="1:4" ht="12.75">
      <c r="A49" s="5" t="str">
        <f t="shared" si="1"/>
        <v>ALF</v>
      </c>
      <c r="B49" s="6" t="str">
        <f>"AF1624-00"</f>
        <v>AF1624-00</v>
      </c>
      <c r="C49" s="5" t="str">
        <f>"FILTR POWIETRZA OPEL VECTRA 1.6,1.8 16V 02-"</f>
        <v>FILTR POWIETRZA OPEL VECTRA 1.6,1.8 16V 02-</v>
      </c>
      <c r="D49" s="7">
        <v>21.6</v>
      </c>
    </row>
    <row r="50" spans="1:4" ht="12.75">
      <c r="A50" s="5" t="str">
        <f t="shared" si="1"/>
        <v>ALF</v>
      </c>
      <c r="B50" s="6" t="str">
        <f>"AF1625-00"</f>
        <v>AF1625-00</v>
      </c>
      <c r="C50" s="5" t="str">
        <f>"FILTR POWIETRZA OPEL"</f>
        <v>FILTR POWIETRZA OPEL</v>
      </c>
      <c r="D50" s="7">
        <v>16.2</v>
      </c>
    </row>
    <row r="51" spans="1:4" ht="12.75">
      <c r="A51" s="5" t="str">
        <f t="shared" si="1"/>
        <v>ALF</v>
      </c>
      <c r="B51" s="6" t="str">
        <f>"AF1626-00"</f>
        <v>AF1626-00</v>
      </c>
      <c r="C51" s="5" t="str">
        <f>"FILTR POWIETRZA  FORD FOCUS C-MAX 03-"</f>
        <v>FILTR POWIETRZA  FORD FOCUS C-MAX 03-</v>
      </c>
      <c r="D51" s="7">
        <v>21.6</v>
      </c>
    </row>
    <row r="52" spans="1:4" ht="12.75">
      <c r="A52" s="5" t="str">
        <f t="shared" si="1"/>
        <v>ALF</v>
      </c>
      <c r="B52" s="6" t="str">
        <f>"AF1627-00"</f>
        <v>AF1627-00</v>
      </c>
      <c r="C52" s="5" t="str">
        <f>"FILTR POWIETRZA FORD FIESTA 1.4/1.6 16V 02-"</f>
        <v>FILTR POWIETRZA FORD FIESTA 1.4/1.6 16V 02-</v>
      </c>
      <c r="D52" s="7">
        <v>24.48</v>
      </c>
    </row>
    <row r="53" spans="1:4" ht="12.75">
      <c r="A53" s="5" t="str">
        <f t="shared" si="1"/>
        <v>ALF</v>
      </c>
      <c r="B53" s="6" t="str">
        <f>"AF1628-00"</f>
        <v>AF1628-00</v>
      </c>
      <c r="C53" s="5" t="str">
        <f>"FILTR POWIETRZA HYUNDAI ELANTRA 1.6/2.0 00-"</f>
        <v>FILTR POWIETRZA HYUNDAI ELANTRA 1.6/2.0 00-</v>
      </c>
      <c r="D53" s="7">
        <v>14.4</v>
      </c>
    </row>
    <row r="54" spans="1:4" ht="12.75">
      <c r="A54" s="5" t="str">
        <f t="shared" si="1"/>
        <v>ALF</v>
      </c>
      <c r="B54" s="6" t="str">
        <f>"AF1629-00"</f>
        <v>AF1629-00</v>
      </c>
      <c r="C54" s="5" t="str">
        <f>"FILTR POWIETRZA AUDI SEAT VW"</f>
        <v>FILTR POWIETRZA AUDI SEAT VW</v>
      </c>
      <c r="D54" s="7">
        <v>21.6</v>
      </c>
    </row>
    <row r="55" spans="1:4" ht="12.75">
      <c r="A55" s="5" t="str">
        <f t="shared" si="1"/>
        <v>ALF</v>
      </c>
      <c r="B55" s="6" t="str">
        <f>"AF1631-00"</f>
        <v>AF1631-00</v>
      </c>
      <c r="C55" s="5" t="str">
        <f>"FILTR POWIETRZA CITROEN BERLINGO II"</f>
        <v>FILTR POWIETRZA CITROEN BERLINGO II</v>
      </c>
      <c r="D55" s="7">
        <v>23.4</v>
      </c>
    </row>
    <row r="56" spans="1:4" ht="12.75">
      <c r="A56" s="5" t="str">
        <f t="shared" si="1"/>
        <v>ALF</v>
      </c>
      <c r="B56" s="6" t="str">
        <f>"AF1632-00"</f>
        <v>AF1632-00</v>
      </c>
      <c r="C56" s="5" t="str">
        <f>"FILTR POWIETRZA CITROEN C3 1.6I 16V 01-"</f>
        <v>FILTR POWIETRZA CITROEN C3 1.6I 16V 01-</v>
      </c>
      <c r="D56" s="7">
        <v>21.6</v>
      </c>
    </row>
    <row r="57" spans="1:4" ht="12.75">
      <c r="A57" s="5" t="str">
        <f t="shared" si="1"/>
        <v>ALF</v>
      </c>
      <c r="B57" s="6" t="str">
        <f>"AF1633-00"</f>
        <v>AF1633-00</v>
      </c>
      <c r="C57" s="5" t="str">
        <f>"FILTR POWIETRZA CHRYSLER"</f>
        <v>FILTR POWIETRZA CHRYSLER</v>
      </c>
      <c r="D57" s="7">
        <v>32.4</v>
      </c>
    </row>
    <row r="58" spans="1:4" ht="12.75">
      <c r="A58" s="5" t="str">
        <f t="shared" si="1"/>
        <v>ALF</v>
      </c>
      <c r="B58" s="6" t="str">
        <f>"AF1635-00"</f>
        <v>AF1635-00</v>
      </c>
      <c r="C58" s="5" t="str">
        <f>"FILTR POWIETRZA VW GOLF"</f>
        <v>FILTR POWIETRZA VW GOLF</v>
      </c>
      <c r="D58" s="7">
        <v>14.4</v>
      </c>
    </row>
    <row r="59" spans="1:4" ht="12.75">
      <c r="A59" s="5" t="str">
        <f t="shared" si="1"/>
        <v>ALF</v>
      </c>
      <c r="B59" s="6" t="str">
        <f>"AF1636-00"</f>
        <v>AF1636-00</v>
      </c>
      <c r="C59" s="5" t="str">
        <f>"FILTR POWIETRZA NISSAN MICRA 1.0 92-"</f>
        <v>FILTR POWIETRZA NISSAN MICRA 1.0 92-</v>
      </c>
      <c r="D59" s="7">
        <v>12.8</v>
      </c>
    </row>
    <row r="60" spans="1:4" ht="12.75">
      <c r="A60" s="5" t="str">
        <f t="shared" si="1"/>
        <v>ALF</v>
      </c>
      <c r="B60" s="6" t="str">
        <f>"AF1637-00"</f>
        <v>AF1637-00</v>
      </c>
      <c r="C60" s="5" t="str">
        <f>"FILTR POWIETRZA PEUGEOT"</f>
        <v>FILTR POWIETRZA PEUGEOT</v>
      </c>
      <c r="D60" s="7">
        <v>18</v>
      </c>
    </row>
    <row r="61" spans="1:4" ht="12.75">
      <c r="A61" s="5" t="str">
        <f t="shared" si="1"/>
        <v>ALF</v>
      </c>
      <c r="B61" s="6" t="str">
        <f>"AF1638-00"</f>
        <v>AF1638-00</v>
      </c>
      <c r="C61" s="5" t="str">
        <f>"FILTR POWIETRZA JEEP CHEEROKEE 2.5I4.0I 91-"</f>
        <v>FILTR POWIETRZA JEEP CHEEROKEE 2.5I4.0I 91-</v>
      </c>
      <c r="D61" s="7">
        <v>29.72</v>
      </c>
    </row>
    <row r="62" spans="1:4" ht="12.75">
      <c r="A62" s="5" t="str">
        <f t="shared" si="1"/>
        <v>ALF</v>
      </c>
      <c r="B62" s="6" t="str">
        <f>"AF1639-00"</f>
        <v>AF1639-00</v>
      </c>
      <c r="C62" s="5" t="str">
        <f>"FILTR POWIETRZA NISSAN ALMERA 1.4/1.6 95-"</f>
        <v>FILTR POWIETRZA NISSAN ALMERA 1.4/1.6 95-</v>
      </c>
      <c r="D62" s="7">
        <v>13.68</v>
      </c>
    </row>
    <row r="63" spans="1:4" ht="12.75">
      <c r="A63" s="5" t="str">
        <f t="shared" si="1"/>
        <v>ALF</v>
      </c>
      <c r="B63" s="6" t="str">
        <f>"AF1640-00"</f>
        <v>AF1640-00</v>
      </c>
      <c r="C63" s="5" t="str">
        <f>"FILTR POWIETRZA AUDI 80 VW GOLF 1.1,1.3 87-"</f>
        <v>FILTR POWIETRZA AUDI 80 VW GOLF 1.1,1.3 87-</v>
      </c>
      <c r="D63" s="7">
        <v>13.36</v>
      </c>
    </row>
    <row r="64" spans="1:4" ht="12.75">
      <c r="A64" s="5" t="str">
        <f t="shared" si="1"/>
        <v>ALF</v>
      </c>
      <c r="B64" s="6" t="str">
        <f>"AF1641-00"</f>
        <v>AF1641-00</v>
      </c>
      <c r="C64" s="5" t="str">
        <f>"FILTR POWIETRZA RENAULT LAGUNA 1.8 RT"</f>
        <v>FILTR POWIETRZA RENAULT LAGUNA 1.8 RT</v>
      </c>
      <c r="D64" s="7">
        <v>15.68</v>
      </c>
    </row>
    <row r="65" spans="1:4" ht="12.75">
      <c r="A65" s="5" t="str">
        <f t="shared" si="1"/>
        <v>ALF</v>
      </c>
      <c r="B65" s="6" t="str">
        <f>"AF1642-00"</f>
        <v>AF1642-00</v>
      </c>
      <c r="C65" s="5" t="str">
        <f>"FILTR POWIETRZA CITROEN C31.1I/1.4I 01-"</f>
        <v>FILTR POWIETRZA CITROEN C31.1I/1.4I 01-</v>
      </c>
      <c r="D65" s="7">
        <v>15.32</v>
      </c>
    </row>
    <row r="66" spans="1:4" ht="12.75">
      <c r="A66" s="5" t="str">
        <f aca="true" t="shared" si="2" ref="A66:A97">"ALF"</f>
        <v>ALF</v>
      </c>
      <c r="B66" s="6" t="str">
        <f>"AF1643-00"</f>
        <v>AF1643-00</v>
      </c>
      <c r="C66" s="5" t="str">
        <f>"FILTR POWIETRZA RENAULT CLIO PEUGEOT 306 1.8/2.0"</f>
        <v>FILTR POWIETRZA RENAULT CLIO PEUGEOT 306 1.8/2.0</v>
      </c>
      <c r="D66" s="7">
        <v>17.12</v>
      </c>
    </row>
    <row r="67" spans="1:4" ht="12.75">
      <c r="A67" s="5" t="str">
        <f t="shared" si="2"/>
        <v>ALF</v>
      </c>
      <c r="B67" s="6" t="str">
        <f>"AF1644-00"</f>
        <v>AF1644-00</v>
      </c>
      <c r="C67" s="5" t="str">
        <f>"FILTR POWIETRZA"</f>
        <v>FILTR POWIETRZA</v>
      </c>
      <c r="D67" s="7">
        <v>18</v>
      </c>
    </row>
    <row r="68" spans="1:4" ht="12.75">
      <c r="A68" s="5" t="str">
        <f t="shared" si="2"/>
        <v>ALF</v>
      </c>
      <c r="B68" s="6" t="str">
        <f>"AF1645-00"</f>
        <v>AF1645-00</v>
      </c>
      <c r="C68" s="5" t="str">
        <f>"FILTR POWIETRZA TOYOTA AVENSIS 1.6/1.8 16V 98-"</f>
        <v>FILTR POWIETRZA TOYOTA AVENSIS 1.6/1.8 16V 98-</v>
      </c>
      <c r="D68" s="7">
        <v>20.52</v>
      </c>
    </row>
    <row r="69" spans="1:4" ht="12.75">
      <c r="A69" s="5" t="str">
        <f t="shared" si="2"/>
        <v>ALF</v>
      </c>
      <c r="B69" s="6" t="str">
        <f>"AF1646-00"</f>
        <v>AF1646-00</v>
      </c>
      <c r="C69" s="5" t="str">
        <f>"FILTR POWIETRZA NISSAN ALMERA 1.8 00- OPEL"</f>
        <v>FILTR POWIETRZA NISSAN ALMERA 1.8 00- OPEL</v>
      </c>
      <c r="D69" s="7">
        <v>15.12</v>
      </c>
    </row>
    <row r="70" spans="1:4" ht="12.75">
      <c r="A70" s="5" t="str">
        <f t="shared" si="2"/>
        <v>ALF</v>
      </c>
      <c r="B70" s="6" t="str">
        <f>"AF1647-00"</f>
        <v>AF1647-00</v>
      </c>
      <c r="C70" s="5" t="str">
        <f>"FILTR POWIETRZA OPEL CORSA C"</f>
        <v>FILTR POWIETRZA OPEL CORSA C</v>
      </c>
      <c r="D70" s="7">
        <v>21.44</v>
      </c>
    </row>
    <row r="71" spans="1:4" ht="12.75">
      <c r="A71" s="5" t="str">
        <f t="shared" si="2"/>
        <v>ALF</v>
      </c>
      <c r="B71" s="6" t="str">
        <f>"AF1648-00"</f>
        <v>AF1648-00</v>
      </c>
      <c r="C71" s="5" t="str">
        <f>"FILTR POWIETRZA FORD TRANSIT 2.0/2.5DI"</f>
        <v>FILTR POWIETRZA FORD TRANSIT 2.0/2.5DI</v>
      </c>
      <c r="D71" s="7">
        <v>19.8</v>
      </c>
    </row>
    <row r="72" spans="1:4" ht="12.75">
      <c r="A72" s="5" t="str">
        <f t="shared" si="2"/>
        <v>ALF</v>
      </c>
      <c r="B72" s="6" t="str">
        <f>"AF1649-00"</f>
        <v>AF1649-00</v>
      </c>
      <c r="C72" s="5" t="str">
        <f>"FILTR POWIETRZA FORD TRANSIT"</f>
        <v>FILTR POWIETRZA FORD TRANSIT</v>
      </c>
      <c r="D72" s="7">
        <v>16.56</v>
      </c>
    </row>
    <row r="73" spans="1:4" ht="12.75">
      <c r="A73" s="5" t="str">
        <f t="shared" si="2"/>
        <v>ALF</v>
      </c>
      <c r="B73" s="6" t="str">
        <f>"AF1650-00"</f>
        <v>AF1650-00</v>
      </c>
      <c r="C73" s="5" t="str">
        <f>"FILTR POWIETRZA PEUGEOT 206 1.1-1.6 98-"</f>
        <v>FILTR POWIETRZA PEUGEOT 206 1.1-1.6 98-</v>
      </c>
      <c r="D73" s="7">
        <v>14.84</v>
      </c>
    </row>
    <row r="74" spans="1:4" ht="12.75">
      <c r="A74" s="5" t="str">
        <f t="shared" si="2"/>
        <v>ALF</v>
      </c>
      <c r="B74" s="6" t="str">
        <f>"AF1651-00"</f>
        <v>AF1651-00</v>
      </c>
      <c r="C74" s="5" t="str">
        <f>"FILTR POWIETRZA FORD MONDEO 1.8-2.5 V6 00-"</f>
        <v>FILTR POWIETRZA FORD MONDEO 1.8-2.5 V6 00-</v>
      </c>
      <c r="D74" s="7">
        <v>23.6</v>
      </c>
    </row>
    <row r="75" spans="1:4" ht="12.75">
      <c r="A75" s="5" t="str">
        <f t="shared" si="2"/>
        <v>ALF</v>
      </c>
      <c r="B75" s="6" t="str">
        <f>"AF1652-00"</f>
        <v>AF1652-00</v>
      </c>
      <c r="C75" s="5" t="str">
        <f>"FILTR POWIETRZA AUDI Q7"</f>
        <v>FILTR POWIETRZA AUDI Q7</v>
      </c>
      <c r="D75" s="7">
        <v>27</v>
      </c>
    </row>
    <row r="76" spans="1:4" ht="12.75">
      <c r="A76" s="5" t="str">
        <f t="shared" si="2"/>
        <v>ALF</v>
      </c>
      <c r="B76" s="6" t="str">
        <f>"AF1654-00"</f>
        <v>AF1654-00</v>
      </c>
      <c r="C76" s="5" t="str">
        <f>"FILTR POWIETRZA MAZDA "</f>
        <v>FILTR POWIETRZA MAZDA </v>
      </c>
      <c r="D76" s="7">
        <v>31.52</v>
      </c>
    </row>
    <row r="77" spans="1:4" ht="12.75">
      <c r="A77" s="5" t="str">
        <f t="shared" si="2"/>
        <v>ALF</v>
      </c>
      <c r="B77" s="6" t="str">
        <f>"AF1655-00"</f>
        <v>AF1655-00</v>
      </c>
      <c r="C77" s="5" t="str">
        <f>"FILTR POWIETRZA VW SHARAN"</f>
        <v>FILTR POWIETRZA VW SHARAN</v>
      </c>
      <c r="D77" s="7">
        <v>33.76</v>
      </c>
    </row>
    <row r="78" spans="1:4" ht="12.75">
      <c r="A78" s="5" t="str">
        <f t="shared" si="2"/>
        <v>ALF</v>
      </c>
      <c r="B78" s="6" t="str">
        <f>"AF1656-00"</f>
        <v>AF1656-00</v>
      </c>
      <c r="C78" s="5" t="str">
        <f>"FILTR POWIETRZA VW TRANSPORTER T5 03-"</f>
        <v>FILTR POWIETRZA VW TRANSPORTER T5 03-</v>
      </c>
      <c r="D78" s="7">
        <v>27.92</v>
      </c>
    </row>
    <row r="79" spans="1:4" ht="12.75">
      <c r="A79" s="5" t="str">
        <f t="shared" si="2"/>
        <v>ALF</v>
      </c>
      <c r="B79" s="6" t="str">
        <f>"AF1657-00"</f>
        <v>AF1657-00</v>
      </c>
      <c r="C79" s="5" t="str">
        <f>"FILTR POWIETRZA BMW 315I-325I 24V"</f>
        <v>FILTR POWIETRZA BMW 315I-325I 24V</v>
      </c>
      <c r="D79" s="7">
        <v>18.96</v>
      </c>
    </row>
    <row r="80" spans="1:4" ht="12.75">
      <c r="A80" s="5" t="str">
        <f t="shared" si="2"/>
        <v>ALF</v>
      </c>
      <c r="B80" s="6" t="str">
        <f>"AF1658-00"</f>
        <v>AF1658-00</v>
      </c>
      <c r="C80" s="5" t="str">
        <f>"FILTR POWIETRZA MAZDA 323 1.7TD 94-"</f>
        <v>FILTR POWIETRZA MAZDA 323 1.7TD 94-</v>
      </c>
      <c r="D80" s="7">
        <v>15.32</v>
      </c>
    </row>
    <row r="81" spans="1:4" ht="12.75">
      <c r="A81" s="5" t="str">
        <f t="shared" si="2"/>
        <v>ALF</v>
      </c>
      <c r="B81" s="6" t="str">
        <f>"AF1659-00"</f>
        <v>AF1659-00</v>
      </c>
      <c r="C81" s="5" t="str">
        <f>"FILTR POWIETRZA DB W202 C-K"</f>
        <v>FILTR POWIETRZA DB W202 C-K</v>
      </c>
      <c r="D81" s="7">
        <v>27</v>
      </c>
    </row>
    <row r="82" spans="1:4" ht="12.75">
      <c r="A82" s="5" t="str">
        <f t="shared" si="2"/>
        <v>ALF</v>
      </c>
      <c r="B82" s="6" t="str">
        <f>"AF1660-00"</f>
        <v>AF1660-00</v>
      </c>
      <c r="C82" s="5" t="str">
        <f>"FILTR POWIETRZA OPEL MOVANO,VIVARO RENAULT"</f>
        <v>FILTR POWIETRZA OPEL MOVANO,VIVARO RENAULT</v>
      </c>
      <c r="D82" s="7">
        <v>16.2</v>
      </c>
    </row>
    <row r="83" spans="1:4" ht="12.75">
      <c r="A83" s="5" t="str">
        <f t="shared" si="2"/>
        <v>ALF</v>
      </c>
      <c r="B83" s="6" t="str">
        <f>"AF1661-00"</f>
        <v>AF1661-00</v>
      </c>
      <c r="C83" s="5" t="str">
        <f>"FILTR POWIETRZA KIA SEPHIA 1.5-1.8 16V 93-"</f>
        <v>FILTR POWIETRZA KIA SEPHIA 1.5-1.8 16V 93-</v>
      </c>
      <c r="D83" s="7">
        <v>15.48</v>
      </c>
    </row>
    <row r="84" spans="1:4" ht="12.75">
      <c r="A84" s="5" t="str">
        <f t="shared" si="2"/>
        <v>ALF</v>
      </c>
      <c r="B84" s="6" t="str">
        <f>"AF1662-00"</f>
        <v>AF1662-00</v>
      </c>
      <c r="C84" s="5" t="str">
        <f>"FILTR POWIETRZA VOLVO S40/V40 1.9TD 95-"</f>
        <v>FILTR POWIETRZA VOLVO S40/V40 1.9TD 95-</v>
      </c>
      <c r="D84" s="7">
        <v>22.32</v>
      </c>
    </row>
    <row r="85" spans="1:4" ht="12.75">
      <c r="A85" s="5" t="str">
        <f t="shared" si="2"/>
        <v>ALF</v>
      </c>
      <c r="B85" s="6" t="str">
        <f>"AF1663-00"</f>
        <v>AF1663-00</v>
      </c>
      <c r="C85" s="5" t="str">
        <f>"FILTR POWIETRZA  OPEL CORSA 1.0I-1.6 93"</f>
        <v>FILTR POWIETRZA  OPEL CORSA 1.0I-1.6 93</v>
      </c>
      <c r="D85" s="7">
        <v>12.8</v>
      </c>
    </row>
    <row r="86" spans="1:4" ht="12.75">
      <c r="A86" s="5" t="str">
        <f t="shared" si="2"/>
        <v>ALF</v>
      </c>
      <c r="B86" s="6" t="str">
        <f>"AF1664-00"</f>
        <v>AF1664-00</v>
      </c>
      <c r="C86" s="5" t="str">
        <f>"FILTR POWIETRZA KIA SPORTAGE 2.0 94-"</f>
        <v>FILTR POWIETRZA KIA SPORTAGE 2.0 94-</v>
      </c>
      <c r="D86" s="7">
        <v>24</v>
      </c>
    </row>
    <row r="87" spans="1:4" ht="12.75">
      <c r="A87" s="5" t="str">
        <f t="shared" si="2"/>
        <v>ALF</v>
      </c>
      <c r="B87" s="6" t="str">
        <f>"AF1666-00"</f>
        <v>AF1666-00</v>
      </c>
      <c r="C87" s="5" t="str">
        <f>"FILTR POWIETRZA PEUGEOT 307 1.4-2.0 00-"</f>
        <v>FILTR POWIETRZA PEUGEOT 307 1.4-2.0 00-</v>
      </c>
      <c r="D87" s="7">
        <v>19.8</v>
      </c>
    </row>
    <row r="88" spans="1:4" ht="12.75">
      <c r="A88" s="5" t="str">
        <f t="shared" si="2"/>
        <v>ALF</v>
      </c>
      <c r="B88" s="6" t="str">
        <f>"AF1667-00"</f>
        <v>AF1667-00</v>
      </c>
      <c r="C88" s="5" t="str">
        <f>"FILTR POWIETRZA DAEWOO NUBIRA 7/03-"</f>
        <v>FILTR POWIETRZA DAEWOO NUBIRA 7/03-</v>
      </c>
      <c r="D88" s="7">
        <v>16.36</v>
      </c>
    </row>
    <row r="89" spans="1:4" ht="12.75">
      <c r="A89" s="5" t="str">
        <f t="shared" si="2"/>
        <v>ALF</v>
      </c>
      <c r="B89" s="6" t="str">
        <f>"AF1668-00"</f>
        <v>AF1668-00</v>
      </c>
      <c r="C89" s="5" t="str">
        <f>"FILTR POWIETRZA DAEWOO KALOS 9/02-"</f>
        <v>FILTR POWIETRZA DAEWOO KALOS 9/02-</v>
      </c>
      <c r="D89" s="7">
        <v>22.16</v>
      </c>
    </row>
    <row r="90" spans="1:4" ht="12.75">
      <c r="A90" s="5" t="str">
        <f t="shared" si="2"/>
        <v>ALF</v>
      </c>
      <c r="B90" s="6" t="str">
        <f>"AF1670-00"</f>
        <v>AF1670-00</v>
      </c>
      <c r="C90" s="5" t="str">
        <f>"FILTR POWIETRZA DB SLK 200/230KOMP. 96-"</f>
        <v>FILTR POWIETRZA DB SLK 200/230KOMP. 96-</v>
      </c>
      <c r="D90" s="7">
        <v>18.2</v>
      </c>
    </row>
    <row r="91" spans="1:4" ht="12.75">
      <c r="A91" s="5" t="str">
        <f t="shared" si="2"/>
        <v>ALF</v>
      </c>
      <c r="B91" s="6" t="str">
        <f>"AF1671-00"</f>
        <v>AF1671-00</v>
      </c>
      <c r="C91" s="5" t="str">
        <f>"FILTR POWIETRZA FORD SCORPIO 2.0I-2.9I 94-"</f>
        <v>FILTR POWIETRZA FORD SCORPIO 2.0I-2.9I 94-</v>
      </c>
      <c r="D91" s="7">
        <v>28.8</v>
      </c>
    </row>
    <row r="92" spans="1:4" ht="12.75">
      <c r="A92" s="5" t="str">
        <f t="shared" si="2"/>
        <v>ALF</v>
      </c>
      <c r="B92" s="6" t="str">
        <f>"AF1672-00"</f>
        <v>AF1672-00</v>
      </c>
      <c r="C92" s="5" t="str">
        <f>"FILTR POWIETRZA OPEL RENAULT"</f>
        <v>FILTR POWIETRZA OPEL RENAULT</v>
      </c>
      <c r="D92" s="7">
        <v>15.48</v>
      </c>
    </row>
    <row r="93" spans="1:4" ht="12.75">
      <c r="A93" s="5" t="str">
        <f t="shared" si="2"/>
        <v>ALF</v>
      </c>
      <c r="B93" s="6" t="str">
        <f>"AF1673-00"</f>
        <v>AF1673-00</v>
      </c>
      <c r="C93" s="5" t="str">
        <f>"FILTR POWIETRZA VW GOLF"</f>
        <v>FILTR POWIETRZA VW GOLF</v>
      </c>
      <c r="D93" s="7">
        <v>23.88</v>
      </c>
    </row>
    <row r="94" spans="1:4" ht="12.75">
      <c r="A94" s="5" t="str">
        <f t="shared" si="2"/>
        <v>ALF</v>
      </c>
      <c r="B94" s="6" t="str">
        <f>"AF1674-00"</f>
        <v>AF1674-00</v>
      </c>
      <c r="C94" s="5" t="str">
        <f>"FILTR POWIETRZA DAEWOO MATIZ"</f>
        <v>FILTR POWIETRZA DAEWOO MATIZ</v>
      </c>
      <c r="D94" s="7">
        <v>10.8</v>
      </c>
    </row>
    <row r="95" spans="1:4" ht="12.75">
      <c r="A95" s="5" t="str">
        <f t="shared" si="2"/>
        <v>ALF</v>
      </c>
      <c r="B95" s="6" t="str">
        <f>"AF1676-00"</f>
        <v>AF1676-00</v>
      </c>
      <c r="C95" s="5" t="str">
        <f>"FILTR POWIETRZA CHRYSLER"</f>
        <v>FILTR POWIETRZA CHRYSLER</v>
      </c>
      <c r="D95" s="7">
        <v>23.04</v>
      </c>
    </row>
    <row r="96" spans="1:4" ht="12.75">
      <c r="A96" s="5" t="str">
        <f t="shared" si="2"/>
        <v>ALF</v>
      </c>
      <c r="B96" s="6" t="str">
        <f>"AF1677-00"</f>
        <v>AF1677-00</v>
      </c>
      <c r="C96" s="5" t="str">
        <f>"FILTR POWIETRZA  PEUGEOT 307 1,4 16V  03-"</f>
        <v>FILTR POWIETRZA  PEUGEOT 307 1,4 16V  03-</v>
      </c>
      <c r="D96" s="7">
        <v>25.68</v>
      </c>
    </row>
    <row r="97" spans="1:4" ht="12.75">
      <c r="A97" s="5" t="str">
        <f t="shared" si="2"/>
        <v>ALF</v>
      </c>
      <c r="B97" s="6" t="str">
        <f>"AF1678-00"</f>
        <v>AF1678-00</v>
      </c>
      <c r="C97" s="5" t="str">
        <f>"FILTR POWIETRZA W 220 S280,S320,S430 98-"</f>
        <v>FILTR POWIETRZA W 220 S280,S320,S430 98-</v>
      </c>
      <c r="D97" s="7">
        <v>22.52</v>
      </c>
    </row>
    <row r="98" spans="1:4" ht="12.75">
      <c r="A98" s="5" t="str">
        <f aca="true" t="shared" si="3" ref="A98:A129">"ALF"</f>
        <v>ALF</v>
      </c>
      <c r="B98" s="6" t="str">
        <f>"AF1679-00"</f>
        <v>AF1679-00</v>
      </c>
      <c r="C98" s="5" t="str">
        <f>"FILTR POWIETRZA AUDI A4,A6 VW PASSAT 2.5TDI 00-"</f>
        <v>FILTR POWIETRZA AUDI A4,A6 VW PASSAT 2.5TDI 00-</v>
      </c>
      <c r="D98" s="7">
        <v>26.68</v>
      </c>
    </row>
    <row r="99" spans="1:4" ht="12.75">
      <c r="A99" s="5" t="str">
        <f t="shared" si="3"/>
        <v>ALF</v>
      </c>
      <c r="B99" s="6" t="str">
        <f>"AF1680-00"</f>
        <v>AF1680-00</v>
      </c>
      <c r="C99" s="5" t="str">
        <f>"FILTR POWIETRZA OPEL CORSAB 1.5D/TD 93-"</f>
        <v>FILTR POWIETRZA OPEL CORSAB 1.5D/TD 93-</v>
      </c>
      <c r="D99" s="7">
        <v>19.8</v>
      </c>
    </row>
    <row r="100" spans="1:4" ht="12.75">
      <c r="A100" s="5" t="str">
        <f t="shared" si="3"/>
        <v>ALF</v>
      </c>
      <c r="B100" s="6" t="str">
        <f>"AF1681-00"</f>
        <v>AF1681-00</v>
      </c>
      <c r="C100" s="5" t="str">
        <f>"FILTR POWIETRZA HYUNDAI TUCSON"</f>
        <v>FILTR POWIETRZA HYUNDAI TUCSON</v>
      </c>
      <c r="D100" s="7">
        <v>27</v>
      </c>
    </row>
    <row r="101" spans="1:4" ht="12.75">
      <c r="A101" s="5" t="str">
        <f t="shared" si="3"/>
        <v>ALF</v>
      </c>
      <c r="B101" s="6" t="str">
        <f>"AF1682-00"</f>
        <v>AF1682-00</v>
      </c>
      <c r="C101" s="5" t="str">
        <f>"FILTR POWIETRZA VW GOLF AUDI 80D-89"</f>
        <v>FILTR POWIETRZA VW GOLF AUDI 80D-89</v>
      </c>
      <c r="D101" s="7">
        <v>12.6</v>
      </c>
    </row>
    <row r="102" spans="1:4" ht="12.75">
      <c r="A102" s="5" t="str">
        <f t="shared" si="3"/>
        <v>ALF</v>
      </c>
      <c r="B102" s="6" t="str">
        <f>"AF1683-00"</f>
        <v>AF1683-00</v>
      </c>
      <c r="C102" s="5" t="str">
        <f>"FILTR POWIETRZA DB W124,W201"</f>
        <v>FILTR POWIETRZA DB W124,W201</v>
      </c>
      <c r="D102" s="7">
        <v>21.6</v>
      </c>
    </row>
    <row r="103" spans="1:4" ht="12.75">
      <c r="A103" s="5" t="str">
        <f t="shared" si="3"/>
        <v>ALF</v>
      </c>
      <c r="B103" s="6" t="str">
        <f>"AF1684-00"</f>
        <v>AF1684-00</v>
      </c>
      <c r="C103" s="5" t="str">
        <f>"FILTR POWIETRZA FORD ESCORT 1.4I 90-"</f>
        <v>FILTR POWIETRZA FORD ESCORT 1.4I 90-</v>
      </c>
      <c r="D103" s="7">
        <v>16.4</v>
      </c>
    </row>
    <row r="104" spans="1:4" ht="12.75">
      <c r="A104" s="5" t="str">
        <f t="shared" si="3"/>
        <v>ALF</v>
      </c>
      <c r="B104" s="6" t="str">
        <f>"AF1685-00"</f>
        <v>AF1685-00</v>
      </c>
      <c r="C104" s="5" t="str">
        <f>"FILTR POWIETRZA FORD MONDEO 1.8TD 93-"</f>
        <v>FILTR POWIETRZA FORD MONDEO 1.8TD 93-</v>
      </c>
      <c r="D104" s="7">
        <v>19.8</v>
      </c>
    </row>
    <row r="105" spans="1:4" ht="12.75">
      <c r="A105" s="5" t="str">
        <f t="shared" si="3"/>
        <v>ALF</v>
      </c>
      <c r="B105" s="6" t="str">
        <f>"AF1686-00"</f>
        <v>AF1686-00</v>
      </c>
      <c r="C105" s="5" t="str">
        <f>"FILTR POWIETRZA FIAT STILO 1.8 16V,1.9JTD 01-"</f>
        <v>FILTR POWIETRZA FIAT STILO 1.8 16V,1.9JTD 01-</v>
      </c>
      <c r="D105" s="7">
        <v>22.16</v>
      </c>
    </row>
    <row r="106" spans="1:4" ht="12.75">
      <c r="A106" s="5" t="str">
        <f t="shared" si="3"/>
        <v>ALF</v>
      </c>
      <c r="B106" s="6" t="str">
        <f>"AF1687-00"</f>
        <v>AF1687-00</v>
      </c>
      <c r="C106" s="5" t="str">
        <f>"FILTR POWIETRZA RENAULT LAGUNA 2.2TD 96-98"</f>
        <v>FILTR POWIETRZA RENAULT LAGUNA 2.2TD 96-98</v>
      </c>
      <c r="D106" s="7">
        <v>25.04</v>
      </c>
    </row>
    <row r="107" spans="1:4" ht="12.75">
      <c r="A107" s="5" t="str">
        <f t="shared" si="3"/>
        <v>ALF</v>
      </c>
      <c r="B107" s="6" t="str">
        <f>"AF1689-00"</f>
        <v>AF1689-00</v>
      </c>
      <c r="C107" s="5" t="str">
        <f>"FILTR POWIETRZA RENAULT MEGANE 1.9D 99-"</f>
        <v>FILTR POWIETRZA RENAULT MEGANE 1.9D 99-</v>
      </c>
      <c r="D107" s="7">
        <v>22.36</v>
      </c>
    </row>
    <row r="108" spans="1:4" ht="12.75">
      <c r="A108" s="5" t="str">
        <f t="shared" si="3"/>
        <v>ALF</v>
      </c>
      <c r="B108" s="6" t="str">
        <f>"AF1690-00"</f>
        <v>AF1690-00</v>
      </c>
      <c r="C108" s="5" t="str">
        <f>"FILTR POWIETRZA OPEL CORSA 1.5D/TD -93"</f>
        <v>FILTR POWIETRZA OPEL CORSA 1.5D/TD -93</v>
      </c>
      <c r="D108" s="7">
        <v>13.96</v>
      </c>
    </row>
    <row r="109" spans="1:4" ht="12.75">
      <c r="A109" s="5" t="str">
        <f t="shared" si="3"/>
        <v>ALF</v>
      </c>
      <c r="B109" s="6" t="str">
        <f>"AF1691-00"</f>
        <v>AF1691-00</v>
      </c>
      <c r="C109" s="5" t="str">
        <f>"FILTR POWIETRZA RENAULT CLIO,TWINGO 1.2 93-"</f>
        <v>FILTR POWIETRZA RENAULT CLIO,TWINGO 1.2 93-</v>
      </c>
      <c r="D109" s="7">
        <v>12.6</v>
      </c>
    </row>
    <row r="110" spans="1:4" ht="12.75">
      <c r="A110" s="5" t="str">
        <f t="shared" si="3"/>
        <v>ALF</v>
      </c>
      <c r="B110" s="6" t="str">
        <f>"AF1692-00"</f>
        <v>AF1692-00</v>
      </c>
      <c r="C110" s="5" t="str">
        <f>"FILTR POWIETRZA BMW E36 316 93-"</f>
        <v>FILTR POWIETRZA BMW E36 316 93-</v>
      </c>
      <c r="D110" s="7">
        <v>20.72</v>
      </c>
    </row>
    <row r="111" spans="1:4" ht="12.75">
      <c r="A111" s="5" t="str">
        <f t="shared" si="3"/>
        <v>ALF</v>
      </c>
      <c r="B111" s="6" t="str">
        <f>"AF1693-00"</f>
        <v>AF1693-00</v>
      </c>
      <c r="C111" s="5" t="str">
        <f>"FILTR POWIETRZA BMW 318I,318I 88-"</f>
        <v>FILTR POWIETRZA BMW 318I,318I 88-</v>
      </c>
      <c r="D111" s="7">
        <v>18.36</v>
      </c>
    </row>
    <row r="112" spans="1:4" ht="12.75">
      <c r="A112" s="5" t="str">
        <f t="shared" si="3"/>
        <v>ALF</v>
      </c>
      <c r="B112" s="6" t="str">
        <f>"AF1695-00"</f>
        <v>AF1695-00</v>
      </c>
      <c r="C112" s="5" t="str">
        <f>"FILTR POWIETRZA W 203 C180 00-"</f>
        <v>FILTR POWIETRZA W 203 C180 00-</v>
      </c>
      <c r="D112" s="7">
        <v>31.32</v>
      </c>
    </row>
    <row r="113" spans="1:4" ht="12.75">
      <c r="A113" s="5" t="str">
        <f t="shared" si="3"/>
        <v>ALF</v>
      </c>
      <c r="B113" s="6" t="str">
        <f>"AF1696-00"</f>
        <v>AF1696-00</v>
      </c>
      <c r="C113" s="5" t="str">
        <f>"FILTR POWIETRZA RENAULT LAGUNA 2.0 16V"</f>
        <v>FILTR POWIETRZA RENAULT LAGUNA 2.0 16V</v>
      </c>
      <c r="D113" s="7">
        <v>21.6</v>
      </c>
    </row>
    <row r="114" spans="1:4" ht="12.75">
      <c r="A114" s="5" t="str">
        <f t="shared" si="3"/>
        <v>ALF</v>
      </c>
      <c r="B114" s="6" t="str">
        <f>"AF1697-00"</f>
        <v>AF1697-00</v>
      </c>
      <c r="C114" s="5" t="str">
        <f>"FILTR POWIETRZA VOLVO S70,V70"</f>
        <v>FILTR POWIETRZA VOLVO S70,V70</v>
      </c>
      <c r="D114" s="7">
        <v>27</v>
      </c>
    </row>
    <row r="115" spans="1:4" ht="12.75">
      <c r="A115" s="5" t="str">
        <f t="shared" si="3"/>
        <v>ALF</v>
      </c>
      <c r="B115" s="6" t="str">
        <f>"AF1698-00"</f>
        <v>AF1698-00</v>
      </c>
      <c r="C115" s="5" t="str">
        <f>"FILTR POWIETRZA LANDROVER DISCOVERY 4.0/4.6"</f>
        <v>FILTR POWIETRZA LANDROVER DISCOVERY 4.0/4.6</v>
      </c>
      <c r="D115" s="7">
        <v>31.32</v>
      </c>
    </row>
    <row r="116" spans="1:4" ht="12.75">
      <c r="A116" s="5" t="str">
        <f t="shared" si="3"/>
        <v>ALF</v>
      </c>
      <c r="B116" s="6" t="str">
        <f>"AF1699-00"</f>
        <v>AF1699-00</v>
      </c>
      <c r="C116" s="5" t="str">
        <f>"FILTR POWIETRZA VW SE IBIZA 1.6/1.9SDI/TDI 99-"</f>
        <v>FILTR POWIETRZA VW SE IBIZA 1.6/1.9SDI/TDI 99-</v>
      </c>
      <c r="D116" s="7">
        <v>27.72</v>
      </c>
    </row>
    <row r="117" spans="1:4" ht="12.75">
      <c r="A117" s="5" t="str">
        <f t="shared" si="3"/>
        <v>ALF</v>
      </c>
      <c r="B117" s="6" t="str">
        <f>"AF1700-00"</f>
        <v>AF1700-00</v>
      </c>
      <c r="C117" s="5" t="str">
        <f>"FILTR POWIETRZA CITROEN PEUGEOT"</f>
        <v>FILTR POWIETRZA CITROEN PEUGEOT</v>
      </c>
      <c r="D117" s="7">
        <v>18.92</v>
      </c>
    </row>
    <row r="118" spans="1:4" ht="12.75">
      <c r="A118" s="5" t="str">
        <f t="shared" si="3"/>
        <v>ALF</v>
      </c>
      <c r="B118" s="6" t="str">
        <f>"AF1701-00"</f>
        <v>AF1701-00</v>
      </c>
      <c r="C118" s="5" t="str">
        <f>"FILTR POWIETRZA RENAULT CLIO III 1,2 16V"</f>
        <v>FILTR POWIETRZA RENAULT CLIO III 1,2 16V</v>
      </c>
      <c r="D118" s="7">
        <v>21.6</v>
      </c>
    </row>
    <row r="119" spans="1:4" ht="12.75">
      <c r="A119" s="5" t="str">
        <f t="shared" si="3"/>
        <v>ALF</v>
      </c>
      <c r="B119" s="6" t="str">
        <f>"AF1702-00"</f>
        <v>AF1702-00</v>
      </c>
      <c r="C119" s="5" t="str">
        <f>"FILTR POWIETRZA RENAULT MASTER 2.8TD 98-"</f>
        <v>FILTR POWIETRZA RENAULT MASTER 2.8TD 98-</v>
      </c>
      <c r="D119" s="7">
        <v>26.84</v>
      </c>
    </row>
    <row r="120" spans="1:4" ht="12.75">
      <c r="A120" s="5" t="str">
        <f t="shared" si="3"/>
        <v>ALF</v>
      </c>
      <c r="B120" s="6" t="str">
        <f>"AF1703-00"</f>
        <v>AF1703-00</v>
      </c>
      <c r="C120" s="5" t="str">
        <f>"FILTR POWIETRZA FORD MONDEO 1.6-2.0 16V"</f>
        <v>FILTR POWIETRZA FORD MONDEO 1.6-2.0 16V</v>
      </c>
      <c r="D120" s="7">
        <v>18.92</v>
      </c>
    </row>
    <row r="121" spans="1:4" ht="12.75">
      <c r="A121" s="5" t="str">
        <f t="shared" si="3"/>
        <v>ALF</v>
      </c>
      <c r="B121" s="6" t="str">
        <f>"AF1704-00"</f>
        <v>AF1704-00</v>
      </c>
      <c r="C121" s="5" t="str">
        <f>"FILTR POWIETRZA RENAULT LAGUNA 3.0 24V 97-"</f>
        <v>FILTR POWIETRZA RENAULT LAGUNA 3.0 24V 97-</v>
      </c>
      <c r="D121" s="7">
        <v>26.12</v>
      </c>
    </row>
    <row r="122" spans="1:4" ht="12.75">
      <c r="A122" s="5" t="str">
        <f t="shared" si="3"/>
        <v>ALF</v>
      </c>
      <c r="B122" s="6" t="str">
        <f>"AF1705-00"</f>
        <v>AF1705-00</v>
      </c>
      <c r="C122" s="5" t="str">
        <f>"FILTR POWIETRZA AUDI A4 1.8-2.5TDI 00-"</f>
        <v>FILTR POWIETRZA AUDI A4 1.8-2.5TDI 00-</v>
      </c>
      <c r="D122" s="7">
        <v>31.68</v>
      </c>
    </row>
    <row r="123" spans="1:4" ht="12.75">
      <c r="A123" s="5" t="str">
        <f t="shared" si="3"/>
        <v>ALF</v>
      </c>
      <c r="B123" s="6" t="str">
        <f>"AF1706-00"</f>
        <v>AF1706-00</v>
      </c>
      <c r="C123" s="5" t="str">
        <f>"FILTR POWIETRZA DB VIANO 9/03- VITO II 9"</f>
        <v>FILTR POWIETRZA DB VIANO 9/03- VITO II 9</v>
      </c>
      <c r="D123" s="7">
        <v>27</v>
      </c>
    </row>
    <row r="124" spans="1:4" ht="12.75">
      <c r="A124" s="5" t="str">
        <f t="shared" si="3"/>
        <v>ALF</v>
      </c>
      <c r="B124" s="6" t="str">
        <f>"AF1707-00"</f>
        <v>AF1707-00</v>
      </c>
      <c r="C124" s="5" t="str">
        <f>"FILTR POWIETRZA  VW GOLF III 1.9D/TD"</f>
        <v>FILTR POWIETRZA  VW GOLF III 1.9D/TD</v>
      </c>
      <c r="D124" s="7">
        <v>16.2</v>
      </c>
    </row>
    <row r="125" spans="1:4" ht="12.75">
      <c r="A125" s="5" t="str">
        <f t="shared" si="3"/>
        <v>ALF</v>
      </c>
      <c r="B125" s="6" t="str">
        <f>"AF1708-00"</f>
        <v>AF1708-00</v>
      </c>
      <c r="C125" s="5" t="str">
        <f>"FILTR POWIETRZA OPEL ASCONA"</f>
        <v>FILTR POWIETRZA OPEL ASCONA</v>
      </c>
      <c r="D125" s="7">
        <v>15.48</v>
      </c>
    </row>
    <row r="126" spans="1:4" ht="12.75">
      <c r="A126" s="5" t="str">
        <f t="shared" si="3"/>
        <v>ALF</v>
      </c>
      <c r="B126" s="6" t="str">
        <f>"AF1709-00"</f>
        <v>AF1709-00</v>
      </c>
      <c r="C126" s="5" t="str">
        <f>"FILTR POWIETRZA OPEL KADETT 1.7D"</f>
        <v>FILTR POWIETRZA OPEL KADETT 1.7D</v>
      </c>
      <c r="D126" s="7">
        <v>17.12</v>
      </c>
    </row>
    <row r="127" spans="1:4" ht="12.75">
      <c r="A127" s="5" t="str">
        <f t="shared" si="3"/>
        <v>ALF</v>
      </c>
      <c r="B127" s="6" t="str">
        <f>"AF171-00"</f>
        <v>AF171-00</v>
      </c>
      <c r="C127" s="5" t="str">
        <f>"FILTR POWIETRZA MF"</f>
        <v>FILTR POWIETRZA MF</v>
      </c>
      <c r="D127" s="7">
        <v>63</v>
      </c>
    </row>
    <row r="128" spans="1:4" ht="12.75">
      <c r="A128" s="5" t="str">
        <f t="shared" si="3"/>
        <v>ALF</v>
      </c>
      <c r="B128" s="6" t="str">
        <f>"AF1710-00"</f>
        <v>AF1710-00</v>
      </c>
      <c r="C128" s="5" t="str">
        <f>"FILTR POWIETRZA  OPEL VECTRA 1.6I-2.0I"</f>
        <v>FILTR POWIETRZA  OPEL VECTRA 1.6I-2.0I</v>
      </c>
      <c r="D128" s="7">
        <v>15.12</v>
      </c>
    </row>
    <row r="129" spans="1:4" ht="12.75">
      <c r="A129" s="5" t="str">
        <f t="shared" si="3"/>
        <v>ALF</v>
      </c>
      <c r="B129" s="6" t="str">
        <f>"AF1711-00"</f>
        <v>AF1711-00</v>
      </c>
      <c r="C129" s="5" t="str">
        <f>"FILTR POWIETRZA HYUNDAI SONATA 2.0-2.7"</f>
        <v>FILTR POWIETRZA HYUNDAI SONATA 2.0-2.7</v>
      </c>
      <c r="D129" s="7">
        <v>16.2</v>
      </c>
    </row>
    <row r="130" spans="1:4" ht="12.75">
      <c r="A130" s="5" t="str">
        <f aca="true" t="shared" si="4" ref="A130:A164">"ALF"</f>
        <v>ALF</v>
      </c>
      <c r="B130" s="6" t="str">
        <f>"AF1714-00"</f>
        <v>AF1714-00</v>
      </c>
      <c r="C130" s="5" t="str">
        <f>"FILTR POWIETRZA FIAT PUNTO 55S"</f>
        <v>FILTR POWIETRZA FIAT PUNTO 55S</v>
      </c>
      <c r="D130" s="7">
        <v>11.72</v>
      </c>
    </row>
    <row r="131" spans="1:4" ht="12.75">
      <c r="A131" s="5" t="str">
        <f t="shared" si="4"/>
        <v>ALF</v>
      </c>
      <c r="B131" s="6" t="str">
        <f>"AF1715-00"</f>
        <v>AF1715-00</v>
      </c>
      <c r="C131" s="5" t="str">
        <f>"FILTR POWIETRZA FIAT PUNTO 1.2 16V 99-"</f>
        <v>FILTR POWIETRZA FIAT PUNTO 1.2 16V 99-</v>
      </c>
      <c r="D131" s="7">
        <v>16.2</v>
      </c>
    </row>
    <row r="132" spans="1:4" ht="12.75">
      <c r="A132" s="5" t="str">
        <f t="shared" si="4"/>
        <v>ALF</v>
      </c>
      <c r="B132" s="6" t="str">
        <f>"AF1716-00"</f>
        <v>AF1716-00</v>
      </c>
      <c r="C132" s="5" t="str">
        <f>"FILTR POWIETRZA LADA FIAT UNO,TIPO 1.0"</f>
        <v>FILTR POWIETRZA LADA FIAT UNO,TIPO 1.0</v>
      </c>
      <c r="D132" s="7">
        <v>9</v>
      </c>
    </row>
    <row r="133" spans="1:4" ht="12.75">
      <c r="A133" s="5" t="str">
        <f t="shared" si="4"/>
        <v>ALF</v>
      </c>
      <c r="B133" s="6" t="str">
        <f>"AF1717-00"</f>
        <v>AF1717-00</v>
      </c>
      <c r="C133" s="5" t="str">
        <f>"FILTR POWIETRZA FIAT UNO 1.7D 89-"</f>
        <v>FILTR POWIETRZA FIAT UNO 1.7D 89-</v>
      </c>
      <c r="D133" s="7">
        <v>23.4</v>
      </c>
    </row>
    <row r="134" spans="1:4" ht="12.75">
      <c r="A134" s="5" t="str">
        <f t="shared" si="4"/>
        <v>ALF</v>
      </c>
      <c r="B134" s="6" t="str">
        <f>"AF1718-00"</f>
        <v>AF1718-00</v>
      </c>
      <c r="C134" s="5" t="str">
        <f>"FILTR POWIETRZA FIAT PANDA 1.1/1.2  03--"</f>
        <v>FILTR POWIETRZA FIAT PANDA 1.1/1.2  03--</v>
      </c>
      <c r="D134" s="7">
        <v>11.8</v>
      </c>
    </row>
    <row r="135" spans="1:4" ht="12.75">
      <c r="A135" s="5" t="str">
        <f t="shared" si="4"/>
        <v>ALF</v>
      </c>
      <c r="B135" s="6" t="str">
        <f>"AF1719-00"</f>
        <v>AF1719-00</v>
      </c>
      <c r="C135" s="5" t="str">
        <f>"FILTR POWIETRZA FIAT BRAVA,MAREA"</f>
        <v>FILTR POWIETRZA FIAT BRAVA,MAREA</v>
      </c>
      <c r="D135" s="7">
        <v>17.28</v>
      </c>
    </row>
    <row r="136" spans="1:4" ht="12.75">
      <c r="A136" s="5" t="str">
        <f t="shared" si="4"/>
        <v>ALF</v>
      </c>
      <c r="B136" s="6" t="str">
        <f>"AF1720-00"</f>
        <v>AF1720-00</v>
      </c>
      <c r="C136" s="5" t="str">
        <f>"FILTR POWIETRZA FIAT STILO 1.6 16V 01-"</f>
        <v>FILTR POWIETRZA FIAT STILO 1.6 16V 01-</v>
      </c>
      <c r="D136" s="7">
        <v>26.12</v>
      </c>
    </row>
    <row r="137" spans="1:4" ht="12.75">
      <c r="A137" s="5" t="str">
        <f t="shared" si="4"/>
        <v>ALF</v>
      </c>
      <c r="B137" s="6" t="str">
        <f>"AF1721-00"</f>
        <v>AF1721-00</v>
      </c>
      <c r="C137" s="5" t="str">
        <f>"FILTR POWIETRZA ALFA ROMEO 147 1.6I 16V 00-"</f>
        <v>FILTR POWIETRZA ALFA ROMEO 147 1.6I 16V 00-</v>
      </c>
      <c r="D137" s="7">
        <v>30.6</v>
      </c>
    </row>
    <row r="138" spans="1:4" ht="12.75">
      <c r="A138" s="5" t="str">
        <f t="shared" si="4"/>
        <v>ALF</v>
      </c>
      <c r="B138" s="6" t="str">
        <f>"AF1722-00"</f>
        <v>AF1722-00</v>
      </c>
      <c r="C138" s="5" t="str">
        <f>"FILTR POWIETRZA ALFA ROMEO 147 1.9JTD 00-"</f>
        <v>FILTR POWIETRZA ALFA ROMEO 147 1.9JTD 00-</v>
      </c>
      <c r="D138" s="7">
        <v>31.52</v>
      </c>
    </row>
    <row r="139" spans="1:4" ht="12.75">
      <c r="A139" s="5" t="str">
        <f t="shared" si="4"/>
        <v>ALF</v>
      </c>
      <c r="B139" s="6" t="str">
        <f>"AF1723-00"</f>
        <v>AF1723-00</v>
      </c>
      <c r="C139" s="5" t="str">
        <f>"FILTR POWIETRZA DB W140 S-K,W124"</f>
        <v>FILTR POWIETRZA DB W140 S-K,W124</v>
      </c>
      <c r="D139" s="7">
        <v>24.84</v>
      </c>
    </row>
    <row r="140" spans="1:4" ht="12.75">
      <c r="A140" s="5" t="str">
        <f t="shared" si="4"/>
        <v>ALF</v>
      </c>
      <c r="B140" s="6" t="str">
        <f>"AF1724-00"</f>
        <v>AF1724-00</v>
      </c>
      <c r="C140" s="5" t="str">
        <f>"FILTR POWIETRZA DB VITO 108D-113 95-"</f>
        <v>FILTR POWIETRZA DB VITO 108D-113 95-</v>
      </c>
      <c r="D140" s="7">
        <v>35.28</v>
      </c>
    </row>
    <row r="141" spans="1:4" ht="12.75">
      <c r="A141" s="5" t="str">
        <f t="shared" si="4"/>
        <v>ALF</v>
      </c>
      <c r="B141" s="6" t="str">
        <f>"AF1725-00"</f>
        <v>AF1725-00</v>
      </c>
      <c r="C141" s="5" t="str">
        <f>"FILTR POWIETRZA CITROEN XSARA 2.0HDI 99-"</f>
        <v>FILTR POWIETRZA CITROEN XSARA 2.0HDI 99-</v>
      </c>
      <c r="D141" s="7">
        <v>17.64</v>
      </c>
    </row>
    <row r="142" spans="1:4" ht="12.75">
      <c r="A142" s="5" t="str">
        <f t="shared" si="4"/>
        <v>ALF</v>
      </c>
      <c r="B142" s="6" t="str">
        <f>"AF1726-00"</f>
        <v>AF1726-00</v>
      </c>
      <c r="C142" s="5" t="str">
        <f>"FILTR POWIETRZA NISSAN MICRA 1,5DCI 3/03"</f>
        <v>FILTR POWIETRZA NISSAN MICRA 1,5DCI 3/03</v>
      </c>
      <c r="D142" s="7">
        <v>35.12</v>
      </c>
    </row>
    <row r="143" spans="1:4" ht="12.75">
      <c r="A143" s="5" t="str">
        <f t="shared" si="4"/>
        <v>ALF</v>
      </c>
      <c r="B143" s="6" t="str">
        <f>"AF1728-00"</f>
        <v>AF1728-00</v>
      </c>
      <c r="C143" s="5" t="str">
        <f>"FILTR POWIETRZA MITSUBISHI COLT 1.3 96-"</f>
        <v>FILTR POWIETRZA MITSUBISHI COLT 1.3 96-</v>
      </c>
      <c r="D143" s="7">
        <v>27</v>
      </c>
    </row>
    <row r="144" spans="1:4" ht="12.75">
      <c r="A144" s="5" t="str">
        <f t="shared" si="4"/>
        <v>ALF</v>
      </c>
      <c r="B144" s="6" t="str">
        <f>"AF1733-00"</f>
        <v>AF1733-00</v>
      </c>
      <c r="C144" s="5" t="str">
        <f>"FILTR POWIETRZA FORD MONDEO 2.5 24V 99-"</f>
        <v>FILTR POWIETRZA FORD MONDEO 2.5 24V 99-</v>
      </c>
      <c r="D144" s="7">
        <v>21.48</v>
      </c>
    </row>
    <row r="145" spans="1:4" ht="12.75">
      <c r="A145" s="5" t="str">
        <f t="shared" si="4"/>
        <v>ALF</v>
      </c>
      <c r="B145" s="6" t="str">
        <f>"AF1734-00"</f>
        <v>AF1734-00</v>
      </c>
      <c r="C145" s="5" t="str">
        <f>"FILTR POWIETRZA NISSAN MICRA 1,5DCI 3/03"</f>
        <v>FILTR POWIETRZA NISSAN MICRA 1,5DCI 3/03</v>
      </c>
      <c r="D145" s="7">
        <v>35.12</v>
      </c>
    </row>
    <row r="146" spans="1:4" ht="12.75">
      <c r="A146" s="5" t="str">
        <f t="shared" si="4"/>
        <v>ALF</v>
      </c>
      <c r="B146" s="6" t="str">
        <f>"AF1737-00"</f>
        <v>AF1737-00</v>
      </c>
      <c r="C146" s="5" t="str">
        <f>"FILTR POWIETRZA MITSUBISHI PAJERO 3.2DI-D"</f>
        <v>FILTR POWIETRZA MITSUBISHI PAJERO 3.2DI-D</v>
      </c>
      <c r="D146" s="7">
        <v>35.12</v>
      </c>
    </row>
    <row r="147" spans="1:4" ht="12.75">
      <c r="A147" s="5" t="str">
        <f t="shared" si="4"/>
        <v>ALF</v>
      </c>
      <c r="B147" s="6" t="str">
        <f>"AF1738-00"</f>
        <v>AF1738-00</v>
      </c>
      <c r="C147" s="5" t="str">
        <f>"FILTR POWIETRZA OPEL CORSA D"</f>
        <v>FILTR POWIETRZA OPEL CORSA D</v>
      </c>
      <c r="D147" s="7">
        <v>25.2</v>
      </c>
    </row>
    <row r="148" spans="1:4" ht="12.75">
      <c r="A148" s="5" t="str">
        <f t="shared" si="4"/>
        <v>ALF</v>
      </c>
      <c r="B148" s="6" t="str">
        <f>"AF1743-00"</f>
        <v>AF1743-00</v>
      </c>
      <c r="C148" s="5" t="str">
        <f>"FILTR POWIETRZA MITSUBISHI CARISMA"</f>
        <v>FILTR POWIETRZA MITSUBISHI CARISMA</v>
      </c>
      <c r="D148" s="7">
        <v>19.6</v>
      </c>
    </row>
    <row r="149" spans="1:4" ht="12.75">
      <c r="A149" s="5" t="str">
        <f t="shared" si="4"/>
        <v>ALF</v>
      </c>
      <c r="B149" s="6" t="str">
        <f>"AF1744-00"</f>
        <v>AF1744-00</v>
      </c>
      <c r="C149" s="5" t="str">
        <f>"FILTR POWIETRZA SEAT VW SHARAN 1.9TDI"</f>
        <v>FILTR POWIETRZA SEAT VW SHARAN 1.9TDI</v>
      </c>
      <c r="D149" s="7">
        <v>23.96</v>
      </c>
    </row>
    <row r="150" spans="1:4" ht="12.75">
      <c r="A150" s="5" t="str">
        <f t="shared" si="4"/>
        <v>ALF</v>
      </c>
      <c r="B150" s="6" t="str">
        <f>"AF1747-00"</f>
        <v>AF1747-00</v>
      </c>
      <c r="C150" s="5" t="str">
        <f>"FILTR POWIETRZA DB 512D,612"</f>
        <v>FILTR POWIETRZA DB 512D,612</v>
      </c>
      <c r="D150" s="7">
        <v>72.36</v>
      </c>
    </row>
    <row r="151" spans="1:4" ht="12.75">
      <c r="A151" s="5" t="str">
        <f t="shared" si="4"/>
        <v>ALF</v>
      </c>
      <c r="B151" s="6" t="str">
        <f>"AF1754-00"</f>
        <v>AF1754-00</v>
      </c>
      <c r="C151" s="5" t="str">
        <f>"FILTR POWIETRZA MAZDA 6 02-"</f>
        <v>FILTR POWIETRZA MAZDA 6 02-</v>
      </c>
      <c r="D151" s="7">
        <v>36.68</v>
      </c>
    </row>
    <row r="152" spans="1:4" ht="12.75">
      <c r="A152" s="5" t="str">
        <f t="shared" si="4"/>
        <v>ALF</v>
      </c>
      <c r="B152" s="6" t="str">
        <f>"AF177-00"</f>
        <v>AF177-00</v>
      </c>
      <c r="C152" s="5" t="str">
        <f>"FILTR POWIETRZA DB 207D-407D"</f>
        <v>FILTR POWIETRZA DB 207D-407D</v>
      </c>
      <c r="D152" s="7">
        <v>38.24</v>
      </c>
    </row>
    <row r="153" spans="1:4" ht="12.75">
      <c r="A153" s="5" t="str">
        <f t="shared" si="4"/>
        <v>ALF</v>
      </c>
      <c r="B153" s="6" t="str">
        <f>"AF180-00"</f>
        <v>AF180-00</v>
      </c>
      <c r="C153" s="5" t="str">
        <f>"FILTR POWIETRZA DAF 95XF-SER"</f>
        <v>FILTR POWIETRZA DAF 95XF-SER</v>
      </c>
      <c r="D153" s="7">
        <v>144</v>
      </c>
    </row>
    <row r="154" spans="1:4" ht="12.75">
      <c r="A154" s="5" t="str">
        <f t="shared" si="4"/>
        <v>ALF</v>
      </c>
      <c r="B154" s="6" t="str">
        <f>"AF187-00"</f>
        <v>AF187-00</v>
      </c>
      <c r="C154" s="5" t="str">
        <f>"FILTR POWIETRZA IVECO RENAULT JELCZ"</f>
        <v>FILTR POWIETRZA IVECO RENAULT JELCZ</v>
      </c>
      <c r="D154" s="7">
        <v>68.04</v>
      </c>
    </row>
    <row r="155" spans="1:4" ht="12.75">
      <c r="A155" s="5" t="str">
        <f t="shared" si="4"/>
        <v>ALF</v>
      </c>
      <c r="B155" s="6" t="str">
        <f>"AF251-00"</f>
        <v>AF251-00</v>
      </c>
      <c r="C155" s="5" t="str">
        <f>"FILTR OLEJU  ALFA ROMEO FIAT SEAT"</f>
        <v>FILTR OLEJU  ALFA ROMEO FIAT SEAT</v>
      </c>
      <c r="D155" s="7">
        <v>9.44</v>
      </c>
    </row>
    <row r="156" spans="1:4" ht="12.75">
      <c r="A156" s="5" t="str">
        <f t="shared" si="4"/>
        <v>ALF</v>
      </c>
      <c r="B156" s="6" t="str">
        <f>"AF252-00"</f>
        <v>AF252-00</v>
      </c>
      <c r="C156" s="5" t="str">
        <f>"FILTR OLEJU CHRYSLER DACIA FORD"</f>
        <v>FILTR OLEJU CHRYSLER DACIA FORD</v>
      </c>
      <c r="D156" s="7">
        <v>10.08</v>
      </c>
    </row>
    <row r="157" spans="1:4" ht="12.75">
      <c r="A157" s="5" t="str">
        <f t="shared" si="4"/>
        <v>ALF</v>
      </c>
      <c r="B157" s="6" t="str">
        <f>"AF401-00"</f>
        <v>AF401-00</v>
      </c>
      <c r="C157" s="5" t="str">
        <f>"FILTR PALIWA SUBARU LEONE 1.6 4WD 84-"</f>
        <v>FILTR PALIWA SUBARU LEONE 1.6 4WD 84-</v>
      </c>
      <c r="D157" s="7">
        <v>7.2</v>
      </c>
    </row>
    <row r="158" spans="1:4" ht="12.75">
      <c r="A158" s="5" t="str">
        <f t="shared" si="4"/>
        <v>ALF</v>
      </c>
      <c r="B158" s="6" t="str">
        <f>"AF412-00"</f>
        <v>AF412-00</v>
      </c>
      <c r="C158" s="5" t="str">
        <f>"FILTR PALIWA FORD AUDI VW VOLVO"</f>
        <v>FILTR PALIWA FORD AUDI VW VOLVO</v>
      </c>
      <c r="D158" s="7">
        <v>30</v>
      </c>
    </row>
    <row r="159" spans="1:4" ht="12.75">
      <c r="A159" s="5" t="str">
        <f t="shared" si="4"/>
        <v>ALF</v>
      </c>
      <c r="B159" s="6" t="str">
        <f>"AF5001-00"</f>
        <v>AF5001-00</v>
      </c>
      <c r="C159" s="5" t="str">
        <f>"FILTR POWIETRZA KABINOWY DAEWOO NUBIRA"</f>
        <v>FILTR POWIETRZA KABINOWY DAEWOO NUBIRA</v>
      </c>
      <c r="D159" s="7">
        <v>25.92</v>
      </c>
    </row>
    <row r="160" spans="1:4" ht="12.75">
      <c r="A160" s="5" t="str">
        <f t="shared" si="4"/>
        <v>ALF</v>
      </c>
      <c r="B160" s="6" t="str">
        <f>"AF5003-00"</f>
        <v>AF5003-00</v>
      </c>
      <c r="C160" s="5" t="str">
        <f>"FILTR POWIETRZA KABINOWY AUDI A3"</f>
        <v>FILTR POWIETRZA KABINOWY AUDI A3</v>
      </c>
      <c r="D160" s="7">
        <v>33.32</v>
      </c>
    </row>
    <row r="161" spans="1:4" ht="12.75">
      <c r="A161" s="5" t="str">
        <f t="shared" si="4"/>
        <v>ALF</v>
      </c>
      <c r="B161" s="6" t="str">
        <f>"AF5004-00"</f>
        <v>AF5004-00</v>
      </c>
      <c r="C161" s="5" t="str">
        <f>"FILTR POWIETRZA KABINOWY RENAULT"</f>
        <v>FILTR POWIETRZA KABINOWY RENAULT</v>
      </c>
      <c r="D161" s="7">
        <v>27.92</v>
      </c>
    </row>
    <row r="162" spans="1:4" ht="12.75">
      <c r="A162" s="5" t="str">
        <f t="shared" si="4"/>
        <v>ALF</v>
      </c>
      <c r="B162" s="6" t="str">
        <f>"AF5005-00"</f>
        <v>AF5005-00</v>
      </c>
      <c r="C162" s="5" t="str">
        <f>"FILTR POWIETRZA KABINOWY OPEL ASTRA II"</f>
        <v>FILTR POWIETRZA KABINOWY OPEL ASTRA II</v>
      </c>
      <c r="D162" s="7">
        <v>24.32</v>
      </c>
    </row>
    <row r="163" spans="1:4" ht="12.75">
      <c r="A163" s="5" t="str">
        <f t="shared" si="4"/>
        <v>ALF</v>
      </c>
      <c r="B163" s="6" t="str">
        <f>"AF5006-00"</f>
        <v>AF5006-00</v>
      </c>
      <c r="C163" s="5" t="str">
        <f>"FILTR POWIETRZA KABINOWY SKODA FABIA"</f>
        <v>FILTR POWIETRZA KABINOWY SKODA FABIA</v>
      </c>
      <c r="D163" s="7">
        <v>24.12</v>
      </c>
    </row>
    <row r="164" spans="1:4" ht="12.75">
      <c r="A164" s="5" t="str">
        <f t="shared" si="4"/>
        <v>ALF</v>
      </c>
      <c r="B164" s="6" t="str">
        <f>"AF5007-00"</f>
        <v>AF5007-00</v>
      </c>
      <c r="C164" s="5" t="str">
        <f>"FILTR POWIETRZA KABINOWY OPEL"</f>
        <v>FILTR POWIETRZA KABINOWY OPEL</v>
      </c>
      <c r="D164" s="7">
        <v>26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xxx</cp:lastModifiedBy>
  <dcterms:created xsi:type="dcterms:W3CDTF">2011-01-04T14:27:07Z</dcterms:created>
  <dcterms:modified xsi:type="dcterms:W3CDTF">2011-01-04T14:32:51Z</dcterms:modified>
  <cp:category/>
  <cp:version/>
  <cp:contentType/>
  <cp:contentStatus/>
</cp:coreProperties>
</file>